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45" windowWidth="20490" windowHeight="4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<sst xmlns="http://schemas.openxmlformats.org/spreadsheetml/2006/main" count="25" uniqueCount="25">
  <si>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Orario                                      sessagesimali</t>
  </si>
  <si>
    <t>Millesimi</t>
  </si>
  <si>
    <t>Settore Azzurro</t>
  </si>
  <si>
    <t>Settore Rosso</t>
  </si>
  <si>
    <t>Angolo</t>
  </si>
  <si>
    <t>α</t>
  </si>
  <si>
    <t>β</t>
  </si>
  <si>
    <t>γ</t>
  </si>
  <si>
    <t>δ</t>
  </si>
  <si>
    <t>ε</t>
  </si>
  <si>
    <t>σ</t>
  </si>
  <si>
    <t>φ</t>
  </si>
  <si>
    <r>
      <t xml:space="preserve">Secondi         ( </t>
    </r>
    <r>
      <rPr>
        <b/>
        <sz val="10"/>
        <color indexed="10"/>
        <rFont val="Times New Roman"/>
        <family val="1"/>
      </rPr>
      <t>''</t>
    </r>
    <r>
      <rPr>
        <b/>
        <sz val="10"/>
        <color indexed="8"/>
        <rFont val="Times New Roman"/>
        <family val="1"/>
      </rPr>
      <t xml:space="preserve"> ) </t>
    </r>
  </si>
  <si>
    <r>
      <t xml:space="preserve">Gradi              ( </t>
    </r>
    <r>
      <rPr>
        <b/>
        <sz val="10"/>
        <color indexed="10"/>
        <rFont val="Times New Roman"/>
        <family val="1"/>
      </rPr>
      <t xml:space="preserve">° </t>
    </r>
    <r>
      <rPr>
        <b/>
        <sz val="10"/>
        <color indexed="8"/>
        <rFont val="Times New Roman"/>
        <family val="1"/>
      </rPr>
      <t xml:space="preserve">)  </t>
    </r>
  </si>
  <si>
    <r>
      <t>Primi              (</t>
    </r>
    <r>
      <rPr>
        <b/>
        <sz val="10"/>
        <color indexed="10"/>
        <rFont val="Times New Roman"/>
        <family val="1"/>
      </rPr>
      <t xml:space="preserve"> ' </t>
    </r>
    <r>
      <rPr>
        <b/>
        <sz val="10"/>
        <color indexed="8"/>
        <rFont val="Times New Roman"/>
        <family val="1"/>
      </rPr>
      <t xml:space="preserve">) </t>
    </r>
  </si>
  <si>
    <r>
      <t>Esatti           (</t>
    </r>
    <r>
      <rPr>
        <b/>
        <sz val="10"/>
        <color indexed="10"/>
        <rFont val="Times New Roman"/>
        <family val="1"/>
      </rPr>
      <t>mm</t>
    </r>
    <r>
      <rPr>
        <b/>
        <sz val="10"/>
        <color indexed="8"/>
        <rFont val="Times New Roman"/>
        <family val="1"/>
      </rPr>
      <t xml:space="preserve">)  </t>
    </r>
  </si>
  <si>
    <r>
      <t>Convenzionali   (</t>
    </r>
    <r>
      <rPr>
        <b/>
        <sz val="10"/>
        <color indexed="10"/>
        <rFont val="Times New Roman"/>
        <family val="1"/>
      </rPr>
      <t>°°</t>
    </r>
    <r>
      <rPr>
        <b/>
        <sz val="10"/>
        <color indexed="8"/>
        <rFont val="Times New Roman"/>
        <family val="1"/>
      </rPr>
      <t xml:space="preserve">) </t>
    </r>
  </si>
  <si>
    <r>
      <t>Minuti   (</t>
    </r>
    <r>
      <rPr>
        <b/>
        <sz val="10"/>
        <color indexed="10"/>
        <rFont val="Times New Roman"/>
        <family val="1"/>
      </rPr>
      <t>min</t>
    </r>
    <r>
      <rPr>
        <b/>
        <sz val="10"/>
        <color indexed="8"/>
        <rFont val="Times New Roman"/>
        <family val="1"/>
      </rPr>
      <t xml:space="preserve">) </t>
    </r>
  </si>
  <si>
    <r>
      <t>Secondi     (</t>
    </r>
    <r>
      <rPr>
        <b/>
        <sz val="10"/>
        <color indexed="10"/>
        <rFont val="Times New Roman"/>
        <family val="1"/>
      </rPr>
      <t>s</t>
    </r>
    <r>
      <rPr>
        <b/>
        <sz val="10"/>
        <color indexed="8"/>
        <rFont val="Times New Roman"/>
        <family val="1"/>
      </rPr>
      <t xml:space="preserve">) </t>
    </r>
  </si>
  <si>
    <r>
      <t>Ore            (</t>
    </r>
    <r>
      <rPr>
        <b/>
        <sz val="10"/>
        <color indexed="10"/>
        <rFont val="Times New Roman"/>
        <family val="1"/>
      </rPr>
      <t>h</t>
    </r>
    <r>
      <rPr>
        <b/>
        <sz val="10"/>
        <color indexed="8"/>
        <rFont val="Times New Roman"/>
        <family val="1"/>
      </rPr>
      <t xml:space="preserve">)  </t>
    </r>
  </si>
  <si>
    <r>
      <t xml:space="preserve"> Gradi                                                sessagesimali                                               ( </t>
    </r>
    <r>
      <rPr>
        <b/>
        <sz val="12"/>
        <color indexed="10"/>
        <rFont val="Times New Roman"/>
        <family val="1"/>
      </rPr>
      <t>°</t>
    </r>
    <r>
      <rPr>
        <b/>
        <sz val="12"/>
        <color indexed="8"/>
        <rFont val="Times New Roman"/>
        <family val="1"/>
      </rPr>
      <t xml:space="preserve"> )</t>
    </r>
  </si>
  <si>
    <r>
      <t xml:space="preserve">Gradi        sessadecimali                ( </t>
    </r>
    <r>
      <rPr>
        <b/>
        <sz val="12"/>
        <color indexed="10"/>
        <rFont val="Times New Roman"/>
        <family val="1"/>
      </rPr>
      <t>°</t>
    </r>
    <r>
      <rPr>
        <b/>
        <sz val="12"/>
        <color indexed="8"/>
        <rFont val="Times New Roman"/>
        <family val="1"/>
      </rPr>
      <t xml:space="preserve"> ) </t>
    </r>
  </si>
  <si>
    <r>
      <t>Gradi         centesimali                (</t>
    </r>
    <r>
      <rPr>
        <b/>
        <sz val="12"/>
        <color indexed="10"/>
        <rFont val="Times New Roman"/>
        <family val="1"/>
      </rPr>
      <t>c</t>
    </r>
    <r>
      <rPr>
        <b/>
        <sz val="12"/>
        <color indexed="8"/>
        <rFont val="Times New Roman"/>
        <family val="1"/>
      </rPr>
      <t>) (</t>
    </r>
    <r>
      <rPr>
        <b/>
        <sz val="12"/>
        <color indexed="10"/>
        <rFont val="Times New Roman"/>
        <family val="1"/>
      </rPr>
      <t>gon</t>
    </r>
    <r>
      <rPr>
        <b/>
        <sz val="12"/>
        <color indexed="8"/>
        <rFont val="Times New Roman"/>
        <family val="1"/>
      </rPr>
      <t>) (</t>
    </r>
    <r>
      <rPr>
        <b/>
        <sz val="12"/>
        <color indexed="10"/>
        <rFont val="Times New Roman"/>
        <family val="1"/>
      </rPr>
      <t>g</t>
    </r>
    <r>
      <rPr>
        <b/>
        <sz val="12"/>
        <color indexed="8"/>
        <rFont val="Times New Roman"/>
        <family val="1"/>
      </rPr>
      <t xml:space="preserve">)        </t>
    </r>
  </si>
  <si>
    <r>
      <t xml:space="preserve">Radianti                        ( </t>
    </r>
    <r>
      <rPr>
        <b/>
        <sz val="12"/>
        <color indexed="10"/>
        <rFont val="Times New Roman"/>
        <family val="1"/>
      </rPr>
      <t>rad</t>
    </r>
    <r>
      <rPr>
        <b/>
        <sz val="12"/>
        <color indexed="8"/>
        <rFont val="Times New Roman"/>
        <family val="1"/>
      </rPr>
      <t xml:space="preserve"> ) </t>
    </r>
  </si>
  <si>
    <r>
      <t xml:space="preserve">CONVERSIONI ANGOLARI </t>
    </r>
    <r>
      <rPr>
        <sz val="14"/>
        <color indexed="8"/>
        <rFont val="Times New Roman"/>
        <family val="1"/>
      </rPr>
      <t>(immissione nelle caselle gialle)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</si>
</sst>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000"/>
    <numFmt numFmtId="16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56"/>
      <name val="Times New Roman"/>
      <family val="1"/>
    </font>
    <font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2060"/>
      <name val="Times New Roman"/>
      <family val="1"/>
    </font>
    <font>
      <sz val="10"/>
      <color rgb="FF00206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>
        <color rgb="FF0000FF"/>
      </right>
      <top style="double"/>
      <bottom/>
    </border>
    <border>
      <left style="double">
        <color rgb="FF0000FF"/>
      </left>
      <right/>
      <top style="double"/>
      <bottom style="thin">
        <color theme="0" tint="-0.3499799966812134"/>
      </bottom>
    </border>
    <border>
      <left style="double">
        <color rgb="FF0000FF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double"/>
      <bottom/>
    </border>
    <border>
      <left style="thin">
        <color theme="0" tint="-0.3499799966812134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>
        <color theme="0" tint="-0.3499799966812134"/>
      </left>
      <right style="double">
        <color rgb="FF0000FF"/>
      </right>
      <top style="double"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rgb="FF0000FF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double">
        <color rgb="FF0000FF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double">
        <color rgb="FF0000FF"/>
      </right>
      <top>
        <color indexed="63"/>
      </top>
      <bottom style="thin">
        <color theme="0" tint="-0.3499799966812134"/>
      </bottom>
    </border>
    <border>
      <left style="double">
        <color rgb="FF0000FF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/>
      <top style="double"/>
      <bottom>
        <color indexed="63"/>
      </bottom>
    </border>
    <border>
      <left style="double">
        <color rgb="FF0000FF"/>
      </left>
      <right style="double"/>
      <top>
        <color indexed="63"/>
      </top>
      <bottom style="double"/>
    </border>
    <border>
      <left style="double">
        <color rgb="FF0000FF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/>
      <bottom style="double">
        <color rgb="FF0000FF"/>
      </bottom>
    </border>
    <border>
      <left style="double"/>
      <right>
        <color indexed="63"/>
      </right>
      <top style="thin">
        <color theme="0" tint="-0.3499799966812134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>
        <color theme="0" tint="-0.3499799966812134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>
        <color rgb="FF0000FF"/>
      </bottom>
    </border>
    <border>
      <left>
        <color indexed="63"/>
      </left>
      <right>
        <color indexed="63"/>
      </right>
      <top style="double"/>
      <bottom style="double">
        <color rgb="FF0000FF"/>
      </bottom>
    </border>
    <border>
      <left>
        <color indexed="63"/>
      </left>
      <right style="double"/>
      <top style="double"/>
      <bottom style="double">
        <color rgb="FF0000FF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rgb="FF0000FF"/>
      </right>
      <top style="double"/>
      <bottom style="double"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 horizontal="center" wrapText="1"/>
    </xf>
    <xf numFmtId="164" fontId="47" fillId="0" borderId="0" xfId="0" applyNumberFormat="1" applyFont="1" applyAlignment="1">
      <alignment horizontal="center" wrapText="1"/>
    </xf>
    <xf numFmtId="3" fontId="47" fillId="0" borderId="0" xfId="0" applyNumberFormat="1" applyFont="1" applyAlignment="1">
      <alignment horizontal="center" wrapText="1"/>
    </xf>
    <xf numFmtId="165" fontId="47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166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166" fontId="49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64" fontId="51" fillId="0" borderId="16" xfId="0" applyNumberFormat="1" applyFont="1" applyBorder="1" applyAlignment="1">
      <alignment horizontal="center" vertical="center" wrapText="1"/>
    </xf>
    <xf numFmtId="164" fontId="51" fillId="0" borderId="17" xfId="0" applyNumberFormat="1" applyFont="1" applyBorder="1" applyAlignment="1">
      <alignment horizontal="center" vertical="center" wrapText="1"/>
    </xf>
    <xf numFmtId="165" fontId="51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166" fontId="51" fillId="0" borderId="18" xfId="0" applyNumberFormat="1" applyFont="1" applyBorder="1" applyAlignment="1">
      <alignment horizontal="center" vertical="center" wrapText="1"/>
    </xf>
    <xf numFmtId="164" fontId="51" fillId="0" borderId="19" xfId="0" applyNumberFormat="1" applyFont="1" applyBorder="1" applyAlignment="1">
      <alignment horizontal="center" vertical="center" wrapText="1"/>
    </xf>
    <xf numFmtId="165" fontId="51" fillId="0" borderId="20" xfId="0" applyNumberFormat="1" applyFont="1" applyBorder="1" applyAlignment="1">
      <alignment horizontal="center" vertical="center" wrapText="1"/>
    </xf>
    <xf numFmtId="164" fontId="51" fillId="0" borderId="20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166" fontId="51" fillId="0" borderId="21" xfId="0" applyNumberFormat="1" applyFont="1" applyBorder="1" applyAlignment="1">
      <alignment horizontal="center" vertical="center" wrapText="1"/>
    </xf>
    <xf numFmtId="165" fontId="51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66" fontId="51" fillId="0" borderId="23" xfId="0" applyNumberFormat="1" applyFont="1" applyBorder="1" applyAlignment="1">
      <alignment horizontal="center" vertical="center" wrapText="1"/>
    </xf>
    <xf numFmtId="3" fontId="51" fillId="0" borderId="24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2" fontId="51" fillId="0" borderId="20" xfId="0" applyNumberFormat="1" applyFont="1" applyBorder="1" applyAlignment="1">
      <alignment horizontal="center" vertical="center" wrapText="1"/>
    </xf>
    <xf numFmtId="164" fontId="51" fillId="0" borderId="25" xfId="0" applyNumberFormat="1" applyFont="1" applyBorder="1" applyAlignment="1">
      <alignment horizontal="center" vertical="center" wrapText="1"/>
    </xf>
    <xf numFmtId="165" fontId="51" fillId="0" borderId="25" xfId="0" applyNumberFormat="1" applyFont="1" applyBorder="1" applyAlignment="1">
      <alignment horizontal="center" vertical="center" wrapText="1"/>
    </xf>
    <xf numFmtId="164" fontId="51" fillId="0" borderId="26" xfId="0" applyNumberFormat="1" applyFont="1" applyBorder="1" applyAlignment="1">
      <alignment horizontal="center" vertical="center" wrapText="1"/>
    </xf>
    <xf numFmtId="165" fontId="47" fillId="0" borderId="0" xfId="0" applyNumberFormat="1" applyFont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 wrapText="1"/>
    </xf>
    <xf numFmtId="166" fontId="47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164" fontId="53" fillId="0" borderId="35" xfId="0" applyNumberFormat="1" applyFont="1" applyBorder="1" applyAlignment="1">
      <alignment horizontal="center" wrapText="1"/>
    </xf>
    <xf numFmtId="164" fontId="53" fillId="0" borderId="36" xfId="0" applyNumberFormat="1" applyFont="1" applyBorder="1" applyAlignment="1">
      <alignment horizontal="center" wrapText="1"/>
    </xf>
    <xf numFmtId="164" fontId="53" fillId="0" borderId="37" xfId="0" applyNumberFormat="1" applyFont="1" applyBorder="1" applyAlignment="1">
      <alignment horizontal="center" wrapText="1"/>
    </xf>
    <xf numFmtId="164" fontId="53" fillId="0" borderId="38" xfId="0" applyNumberFormat="1" applyFont="1" applyBorder="1" applyAlignment="1">
      <alignment horizontal="center" wrapText="1"/>
    </xf>
    <xf numFmtId="165" fontId="53" fillId="0" borderId="39" xfId="0" applyNumberFormat="1" applyFont="1" applyBorder="1" applyAlignment="1">
      <alignment horizontal="center" wrapText="1"/>
    </xf>
    <xf numFmtId="165" fontId="53" fillId="0" borderId="40" xfId="0" applyNumberFormat="1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164" fontId="53" fillId="0" borderId="44" xfId="0" applyNumberFormat="1" applyFont="1" applyBorder="1" applyAlignment="1">
      <alignment horizontal="center" vertical="center" wrapText="1"/>
    </xf>
    <xf numFmtId="164" fontId="53" fillId="0" borderId="45" xfId="0" applyNumberFormat="1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 applyProtection="1">
      <alignment horizontal="center" vertical="center" wrapText="1"/>
      <protection locked="0"/>
    </xf>
    <xf numFmtId="2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53" fillId="33" borderId="49" xfId="0" applyNumberFormat="1" applyFont="1" applyFill="1" applyBorder="1" applyAlignment="1" applyProtection="1">
      <alignment horizontal="center" vertical="center" wrapText="1"/>
      <protection locked="0"/>
    </xf>
    <xf numFmtId="165" fontId="53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49" xfId="0" applyFont="1" applyFill="1" applyBorder="1" applyAlignment="1" applyProtection="1">
      <alignment horizontal="center" vertical="center" wrapText="1"/>
      <protection locked="0"/>
    </xf>
    <xf numFmtId="166" fontId="53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7" fillId="33" borderId="5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845"/>
          <c:w val="0.55575"/>
          <c:h val="0.92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Foglio1!$E$14:$E$15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1125"/>
          <c:w val="0.061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"/>
          <c:y val="0.031"/>
          <c:w val="0.5492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Foglio1!$F$14:$F$15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085"/>
          <c:w val="0.061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15</xdr:row>
      <xdr:rowOff>161925</xdr:rowOff>
    </xdr:from>
    <xdr:to>
      <xdr:col>5</xdr:col>
      <xdr:colOff>923925</xdr:colOff>
      <xdr:row>33</xdr:row>
      <xdr:rowOff>9525</xdr:rowOff>
    </xdr:to>
    <xdr:graphicFrame>
      <xdr:nvGraphicFramePr>
        <xdr:cNvPr id="1" name="Grafico 5"/>
        <xdr:cNvGraphicFramePr/>
      </xdr:nvGraphicFramePr>
      <xdr:xfrm>
        <a:off x="342900" y="4505325"/>
        <a:ext cx="4552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657225</xdr:colOff>
      <xdr:row>16</xdr:row>
      <xdr:rowOff>9525</xdr:rowOff>
    </xdr:from>
    <xdr:to>
      <xdr:col>11</xdr:col>
      <xdr:colOff>647700</xdr:colOff>
      <xdr:row>33</xdr:row>
      <xdr:rowOff>0</xdr:rowOff>
    </xdr:to>
    <xdr:graphicFrame>
      <xdr:nvGraphicFramePr>
        <xdr:cNvPr id="2" name="Grafico 10"/>
        <xdr:cNvGraphicFramePr/>
      </xdr:nvGraphicFramePr>
      <xdr:xfrm>
        <a:off x="5838825" y="4524375"/>
        <a:ext cx="4572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7.140625" style="1" customWidth="1"/>
    <col min="2" max="3" width="11.421875" style="1" customWidth="1"/>
    <col min="4" max="4" width="11.421875" style="6" customWidth="1"/>
    <col min="5" max="6" width="18.140625" style="2" customWidth="1"/>
    <col min="7" max="7" width="18.140625" style="4" customWidth="1"/>
    <col min="8" max="9" width="14.57421875" style="2" customWidth="1"/>
    <col min="10" max="11" width="10.7109375" style="1" customWidth="1"/>
    <col min="12" max="12" width="10.7109375" style="7" customWidth="1"/>
    <col min="13" max="16384" width="9.140625" style="1" customWidth="1"/>
  </cols>
  <sheetData>
    <row r="1" ht="13.5" thickBot="1"/>
    <row r="2" spans="1:12" s="8" customFormat="1" ht="20.25" customHeight="1" thickBot="1" thickTop="1">
      <c r="A2" s="46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s="15" customFormat="1" ht="31.5" customHeight="1" thickBot="1" thickTop="1">
      <c r="A3" s="49" t="s">
        <v>4</v>
      </c>
      <c r="B3" s="9" t="s">
        <v>13</v>
      </c>
      <c r="C3" s="10" t="s">
        <v>14</v>
      </c>
      <c r="D3" s="11" t="s">
        <v>12</v>
      </c>
      <c r="E3" s="54" t="s">
        <v>21</v>
      </c>
      <c r="F3" s="56" t="s">
        <v>22</v>
      </c>
      <c r="G3" s="58" t="s">
        <v>23</v>
      </c>
      <c r="H3" s="12" t="s">
        <v>15</v>
      </c>
      <c r="I3" s="13" t="s">
        <v>16</v>
      </c>
      <c r="J3" s="9" t="s">
        <v>19</v>
      </c>
      <c r="K3" s="10" t="s">
        <v>17</v>
      </c>
      <c r="L3" s="14" t="s">
        <v>18</v>
      </c>
    </row>
    <row r="4" spans="1:12" s="16" customFormat="1" ht="48" customHeight="1" thickBot="1" thickTop="1">
      <c r="A4" s="50"/>
      <c r="B4" s="60" t="s">
        <v>20</v>
      </c>
      <c r="C4" s="61"/>
      <c r="D4" s="62"/>
      <c r="E4" s="55"/>
      <c r="F4" s="57"/>
      <c r="G4" s="59"/>
      <c r="H4" s="63" t="s">
        <v>1</v>
      </c>
      <c r="I4" s="64"/>
      <c r="J4" s="65" t="s">
        <v>0</v>
      </c>
      <c r="K4" s="66"/>
      <c r="L4" s="67"/>
    </row>
    <row r="5" spans="1:12" s="5" customFormat="1" ht="21" customHeight="1" thickBot="1" thickTop="1">
      <c r="A5" s="17" t="s">
        <v>5</v>
      </c>
      <c r="B5" s="69">
        <v>90</v>
      </c>
      <c r="C5" s="69">
        <v>0</v>
      </c>
      <c r="D5" s="70">
        <v>0</v>
      </c>
      <c r="E5" s="19">
        <f>B5+C5/60+D5/3600</f>
        <v>90</v>
      </c>
      <c r="F5" s="20">
        <f>E5*10/9</f>
        <v>100</v>
      </c>
      <c r="G5" s="21">
        <f>E5*PI()/180</f>
        <v>1.5707963267948966</v>
      </c>
      <c r="H5" s="20">
        <f>E5*1000*PI()/180</f>
        <v>1570.7963267948967</v>
      </c>
      <c r="I5" s="20">
        <f>E5*3200/180</f>
        <v>1600</v>
      </c>
      <c r="J5" s="22">
        <f>INT(E5*12/180)</f>
        <v>6</v>
      </c>
      <c r="K5" s="22">
        <f aca="true" t="shared" si="0" ref="K5:K10">INT((E5*12/180-J5)*60)</f>
        <v>0</v>
      </c>
      <c r="L5" s="23">
        <f aca="true" t="shared" si="1" ref="L5:L10">(E5*12/180-J5-K5/60)*3600</f>
        <v>0</v>
      </c>
    </row>
    <row r="6" spans="1:12" s="5" customFormat="1" ht="21" customHeight="1" thickBot="1" thickTop="1">
      <c r="A6" s="18" t="s">
        <v>6</v>
      </c>
      <c r="B6" s="33">
        <f aca="true" t="shared" si="2" ref="B6:B11">INT(E6)</f>
        <v>90</v>
      </c>
      <c r="C6" s="34">
        <f aca="true" t="shared" si="3" ref="C6:C11">INT((E6-B6)*60)</f>
        <v>0</v>
      </c>
      <c r="D6" s="35">
        <f aca="true" t="shared" si="4" ref="D6:D11">(E6-B6-C6/60)*3600</f>
        <v>0</v>
      </c>
      <c r="E6" s="71">
        <v>90</v>
      </c>
      <c r="F6" s="24">
        <f>E6*10/9</f>
        <v>100</v>
      </c>
      <c r="G6" s="25">
        <f>E6*PI()/180</f>
        <v>1.5707963267948966</v>
      </c>
      <c r="H6" s="26">
        <f>E6*1000*PI()/180</f>
        <v>1570.7963267948967</v>
      </c>
      <c r="I6" s="26">
        <f>E6*3200/180</f>
        <v>1600</v>
      </c>
      <c r="J6" s="27">
        <f>INT(B6*12/180)</f>
        <v>6</v>
      </c>
      <c r="K6" s="27">
        <f t="shared" si="0"/>
        <v>0</v>
      </c>
      <c r="L6" s="28">
        <f t="shared" si="1"/>
        <v>0</v>
      </c>
    </row>
    <row r="7" spans="1:12" s="8" customFormat="1" ht="21" customHeight="1" thickBot="1" thickTop="1">
      <c r="A7" s="18" t="s">
        <v>7</v>
      </c>
      <c r="B7" s="36">
        <f t="shared" si="2"/>
        <v>90</v>
      </c>
      <c r="C7" s="27">
        <f t="shared" si="3"/>
        <v>0</v>
      </c>
      <c r="D7" s="37">
        <f t="shared" si="4"/>
        <v>0</v>
      </c>
      <c r="E7" s="38">
        <f>F7*180/200</f>
        <v>90</v>
      </c>
      <c r="F7" s="72">
        <v>100</v>
      </c>
      <c r="G7" s="29">
        <f>E7*PI()/180</f>
        <v>1.5707963267948966</v>
      </c>
      <c r="H7" s="26">
        <f>E7*1000*PI()/180</f>
        <v>1570.7963267948967</v>
      </c>
      <c r="I7" s="26">
        <f>E7*3200/180</f>
        <v>1600</v>
      </c>
      <c r="J7" s="27">
        <f>INT(B7*12/180)</f>
        <v>6</v>
      </c>
      <c r="K7" s="27">
        <f t="shared" si="0"/>
        <v>0</v>
      </c>
      <c r="L7" s="28">
        <f t="shared" si="1"/>
        <v>0</v>
      </c>
    </row>
    <row r="8" spans="1:12" s="8" customFormat="1" ht="21" customHeight="1" thickBot="1" thickTop="1">
      <c r="A8" s="18" t="s">
        <v>8</v>
      </c>
      <c r="B8" s="36">
        <f t="shared" si="2"/>
        <v>90</v>
      </c>
      <c r="C8" s="27">
        <f t="shared" si="3"/>
        <v>0</v>
      </c>
      <c r="D8" s="37">
        <f t="shared" si="4"/>
        <v>7.16227077646181E-10</v>
      </c>
      <c r="E8" s="26">
        <f>G8*180/PI()</f>
        <v>90.0000000000002</v>
      </c>
      <c r="F8" s="38">
        <f>E8*10/9</f>
        <v>100.00000000000023</v>
      </c>
      <c r="G8" s="73">
        <v>1.5707963267949</v>
      </c>
      <c r="H8" s="24">
        <f>E8*1000*PI()/180</f>
        <v>1570.7963267949003</v>
      </c>
      <c r="I8" s="26">
        <f>E8*3200/180</f>
        <v>1600.0000000000036</v>
      </c>
      <c r="J8" s="27">
        <f>INT(B8*12/180)</f>
        <v>6</v>
      </c>
      <c r="K8" s="27">
        <f t="shared" si="0"/>
        <v>0</v>
      </c>
      <c r="L8" s="28">
        <f t="shared" si="1"/>
        <v>4.476419235288631E-11</v>
      </c>
    </row>
    <row r="9" spans="1:12" s="8" customFormat="1" ht="21" customHeight="1" thickBot="1" thickTop="1">
      <c r="A9" s="18" t="s">
        <v>9</v>
      </c>
      <c r="B9" s="36">
        <f t="shared" si="2"/>
        <v>90</v>
      </c>
      <c r="C9" s="27">
        <f t="shared" si="3"/>
        <v>0</v>
      </c>
      <c r="D9" s="37">
        <f t="shared" si="4"/>
        <v>7.673861546209082E-10</v>
      </c>
      <c r="E9" s="26">
        <f>H9*180/(1000*PI())</f>
        <v>90.00000000000021</v>
      </c>
      <c r="F9" s="26">
        <f>E9*10/9</f>
        <v>100.00000000000024</v>
      </c>
      <c r="G9" s="39">
        <f>E9*PI()/180</f>
        <v>1.5707963267949003</v>
      </c>
      <c r="H9" s="72">
        <v>1570.7963267949</v>
      </c>
      <c r="I9" s="24">
        <f>E9*3200/180</f>
        <v>1600.0000000000039</v>
      </c>
      <c r="J9" s="27">
        <f>INT(B9*12/180)</f>
        <v>6</v>
      </c>
      <c r="K9" s="27">
        <f t="shared" si="0"/>
        <v>0</v>
      </c>
      <c r="L9" s="28">
        <f t="shared" si="1"/>
        <v>5.1159076974727213E-11</v>
      </c>
    </row>
    <row r="10" spans="1:12" s="8" customFormat="1" ht="21" customHeight="1" thickBot="1" thickTop="1">
      <c r="A10" s="18" t="s">
        <v>10</v>
      </c>
      <c r="B10" s="36">
        <f t="shared" si="2"/>
        <v>90</v>
      </c>
      <c r="C10" s="27">
        <f t="shared" si="3"/>
        <v>0</v>
      </c>
      <c r="D10" s="37">
        <f t="shared" si="4"/>
        <v>5.1159076974727213E-11</v>
      </c>
      <c r="E10" s="26">
        <f>I10*180/3200</f>
        <v>90.00000000000001</v>
      </c>
      <c r="F10" s="26">
        <f>E10*10/9</f>
        <v>100.00000000000001</v>
      </c>
      <c r="G10" s="25">
        <f>E10*PI()/180</f>
        <v>1.570796326794897</v>
      </c>
      <c r="H10" s="38">
        <f>E10*1000*PI()/180</f>
        <v>1570.7963267948967</v>
      </c>
      <c r="I10" s="72">
        <v>1600.0000000000002</v>
      </c>
      <c r="J10" s="30">
        <f>INT(B10*12/180)</f>
        <v>6</v>
      </c>
      <c r="K10" s="31">
        <f t="shared" si="0"/>
        <v>0</v>
      </c>
      <c r="L10" s="32">
        <f t="shared" si="1"/>
        <v>3.197442310920451E-12</v>
      </c>
    </row>
    <row r="11" spans="1:12" s="8" customFormat="1" ht="21" customHeight="1" thickBot="1" thickTop="1">
      <c r="A11" s="18" t="s">
        <v>11</v>
      </c>
      <c r="B11" s="36">
        <f t="shared" si="2"/>
        <v>90</v>
      </c>
      <c r="C11" s="27">
        <f t="shared" si="3"/>
        <v>0</v>
      </c>
      <c r="D11" s="37">
        <f t="shared" si="4"/>
        <v>5.1159076974727213E-11</v>
      </c>
      <c r="E11" s="26">
        <f>J11*180/12+K11*15/60+L11*15/3600</f>
        <v>90.00000000000001</v>
      </c>
      <c r="F11" s="26">
        <f>E11*10/9</f>
        <v>100.00000000000001</v>
      </c>
      <c r="G11" s="25">
        <f>E11*PI()/180</f>
        <v>1.570796326794897</v>
      </c>
      <c r="H11" s="26">
        <f>E11*1000*PI()/180</f>
        <v>1570.7963267948967</v>
      </c>
      <c r="I11" s="40">
        <f>E11*3200/180</f>
        <v>1600.0000000000002</v>
      </c>
      <c r="J11" s="74">
        <v>6</v>
      </c>
      <c r="K11" s="74">
        <v>0</v>
      </c>
      <c r="L11" s="75">
        <v>3.197442310920451E-12</v>
      </c>
    </row>
    <row r="12" spans="1:12" s="8" customFormat="1" ht="7.5" customHeight="1" thickBot="1" thickTop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</row>
    <row r="13" spans="2:12" s="8" customFormat="1" ht="14.25" thickBot="1" thickTop="1">
      <c r="B13" s="3"/>
      <c r="D13" s="6"/>
      <c r="E13" s="2"/>
      <c r="F13" s="2"/>
      <c r="G13" s="4"/>
      <c r="H13" s="2"/>
      <c r="I13" s="2"/>
      <c r="L13" s="7"/>
    </row>
    <row r="14" spans="3:12" s="15" customFormat="1" ht="30" customHeight="1" thickBot="1" thickTop="1">
      <c r="C14" s="44" t="s">
        <v>2</v>
      </c>
      <c r="D14" s="45"/>
      <c r="E14" s="76">
        <v>150</v>
      </c>
      <c r="F14" s="76">
        <v>166.6666666</v>
      </c>
      <c r="G14" s="41"/>
      <c r="H14" s="42"/>
      <c r="I14" s="42"/>
      <c r="L14" s="43"/>
    </row>
    <row r="15" spans="3:12" s="15" customFormat="1" ht="30" customHeight="1" thickBot="1" thickTop="1">
      <c r="C15" s="44" t="s">
        <v>3</v>
      </c>
      <c r="D15" s="45"/>
      <c r="E15" s="68">
        <f>360-E14</f>
        <v>210</v>
      </c>
      <c r="F15" s="68">
        <f>400-F14</f>
        <v>233.3333334</v>
      </c>
      <c r="G15" s="41"/>
      <c r="H15" s="42"/>
      <c r="I15" s="42"/>
      <c r="L15" s="43"/>
    </row>
    <row r="16" ht="13.5" thickTop="1"/>
  </sheetData>
  <sheetProtection password="CC6F" sheet="1" objects="1" scenarios="1"/>
  <mergeCells count="11">
    <mergeCell ref="J4:L4"/>
    <mergeCell ref="C14:D14"/>
    <mergeCell ref="C15:D15"/>
    <mergeCell ref="A2:L2"/>
    <mergeCell ref="A3:A4"/>
    <mergeCell ref="A12:L12"/>
    <mergeCell ref="E3:E4"/>
    <mergeCell ref="F3:F4"/>
    <mergeCell ref="G3:G4"/>
    <mergeCell ref="B4:D4"/>
    <mergeCell ref="H4:I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2012-08-18T15:15:32Z</dcterms:created>
  <dcterms:modified xsi:type="dcterms:W3CDTF">2014-08-24T15:58:40Z</dcterms:modified>
  <cp:category/>
  <cp:version/>
  <cp:contentType/>
  <cp:contentStatus/>
</cp:coreProperties>
</file>